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ian/Desktop/Team Red Documents/"/>
    </mc:Choice>
  </mc:AlternateContent>
  <bookViews>
    <workbookView xWindow="0" yWindow="460" windowWidth="24920" windowHeight="14820" activeTab="2"/>
  </bookViews>
  <sheets>
    <sheet name="1000m - Kayak" sheetId="1" r:id="rId1"/>
    <sheet name="1000m - Canoe" sheetId="2" r:id="rId2"/>
    <sheet name="500m - Kayak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3" l="1"/>
  <c r="H22" i="3"/>
  <c r="I30" i="3"/>
  <c r="P18" i="3"/>
  <c r="F28" i="3"/>
  <c r="E22" i="3"/>
  <c r="G28" i="3"/>
  <c r="F22" i="3"/>
  <c r="H28" i="3"/>
  <c r="G22" i="3"/>
  <c r="E28" i="3"/>
  <c r="D22" i="3"/>
  <c r="E23" i="3"/>
  <c r="F23" i="3"/>
  <c r="G23" i="3"/>
  <c r="H23" i="3"/>
  <c r="D23" i="3"/>
  <c r="H30" i="3"/>
  <c r="G30" i="3"/>
  <c r="F30" i="3"/>
  <c r="E30" i="3"/>
  <c r="H30" i="2"/>
  <c r="G30" i="2"/>
  <c r="F30" i="2"/>
  <c r="E30" i="2"/>
  <c r="H28" i="2"/>
  <c r="G22" i="2"/>
  <c r="G28" i="2"/>
  <c r="F22" i="2"/>
  <c r="F28" i="2"/>
  <c r="E22" i="2"/>
  <c r="E28" i="2"/>
  <c r="D22" i="2"/>
  <c r="G23" i="2"/>
  <c r="F23" i="2"/>
  <c r="E23" i="2"/>
  <c r="D23" i="2"/>
  <c r="F30" i="1"/>
  <c r="G30" i="1"/>
  <c r="H30" i="1"/>
  <c r="E30" i="1"/>
  <c r="E22" i="1"/>
  <c r="F22" i="1"/>
  <c r="G22" i="1"/>
  <c r="D22" i="1"/>
  <c r="F28" i="1"/>
  <c r="G28" i="1"/>
  <c r="H28" i="1"/>
  <c r="E28" i="1"/>
  <c r="E23" i="1"/>
  <c r="F23" i="1"/>
  <c r="G23" i="1"/>
  <c r="D23" i="1"/>
</calcChain>
</file>

<file path=xl/sharedStrings.xml><?xml version="1.0" encoding="utf-8"?>
<sst xmlns="http://schemas.openxmlformats.org/spreadsheetml/2006/main" count="61" uniqueCount="29">
  <si>
    <t>250-500</t>
  </si>
  <si>
    <t>500-750</t>
  </si>
  <si>
    <t>750-1000</t>
  </si>
  <si>
    <t>0-250</t>
  </si>
  <si>
    <t>%</t>
  </si>
  <si>
    <t>Split (s)</t>
  </si>
  <si>
    <t>SR (spm)</t>
  </si>
  <si>
    <t>DPS</t>
  </si>
  <si>
    <t>VEL</t>
  </si>
  <si>
    <t>GRAPH CALCULATIONS</t>
  </si>
  <si>
    <t>Insights</t>
  </si>
  <si>
    <t>% splits</t>
  </si>
  <si>
    <t xml:space="preserve"> - If first split % is too fast (&lt;23%), and last split % is very low (&gt;26-27%), consider the starting pacing strategy</t>
  </si>
  <si>
    <t>- If middle percentages are fast (&lt;24.5%), consider that the pace may be too aggressive</t>
  </si>
  <si>
    <t>- if the end split is very high (&gt;26-27%), and or the percentage climb linearly, consider a better pacing strategy</t>
  </si>
  <si>
    <t>SD</t>
  </si>
  <si>
    <t>Look at the relationship between the SR and velocity lines, this represents the stroke distance. If the lines are converging, then the SD is falling</t>
  </si>
  <si>
    <t>If the SR line crosses the velocity line early on, consider increasing stroke distance (gear), to improve race performance</t>
  </si>
  <si>
    <t>0-100</t>
  </si>
  <si>
    <t>100-200</t>
  </si>
  <si>
    <t>200-300</t>
  </si>
  <si>
    <t>300-400</t>
  </si>
  <si>
    <t>400-500</t>
  </si>
  <si>
    <t>Split Differencial</t>
  </si>
  <si>
    <t>Differential Guide</t>
  </si>
  <si>
    <t>Optimal</t>
  </si>
  <si>
    <t xml:space="preserve"> - If first split % is too fast (&lt;18%), and last split % is very low (&gt;22%), consider the starting pacing strategy</t>
  </si>
  <si>
    <t>- If middle percentages are fast (&lt;19%), consider that the pace may be too aggressive</t>
  </si>
  <si>
    <t>- if the end split is very high (&gt;22%), and or the percentage climb linearly, consider a better pacing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</si>
</sst>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3" fillId="0" borderId="0" xfId="0" applyFont="1"/>
    <xf numFmtId="0" fontId="0" fillId="0" borderId="0" xfId="0" quotePrefix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6" fillId="0" borderId="0" xfId="0" applyFont="1"/>
    <xf numFmtId="2" fontId="6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Velocity (m/s)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'1000m - Kayak'!$D$27:$H$27</c:f>
              <c:numCache>
                <c:formatCode>General</c:formatCode>
                <c:ptCount val="5"/>
                <c:pt idx="0">
                  <c:v>0.0</c:v>
                </c:pt>
                <c:pt idx="1">
                  <c:v>125.0</c:v>
                </c:pt>
                <c:pt idx="2">
                  <c:v>375.0</c:v>
                </c:pt>
                <c:pt idx="3">
                  <c:v>625.0</c:v>
                </c:pt>
                <c:pt idx="4">
                  <c:v>1000.0</c:v>
                </c:pt>
              </c:numCache>
            </c:numRef>
          </c:xVal>
          <c:yVal>
            <c:numRef>
              <c:f>'1000m - Kayak'!$D$28:$H$28</c:f>
              <c:numCache>
                <c:formatCode>General</c:formatCode>
                <c:ptCount val="5"/>
                <c:pt idx="0">
                  <c:v>0.0</c:v>
                </c:pt>
                <c:pt idx="1">
                  <c:v>4.837461300309598</c:v>
                </c:pt>
                <c:pt idx="2">
                  <c:v>4.538852578068265</c:v>
                </c:pt>
                <c:pt idx="3">
                  <c:v>4.335009537020981</c:v>
                </c:pt>
                <c:pt idx="4">
                  <c:v>4.408393581378945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688-4C21-BBEA-E45E31F8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8494096"/>
        <c:axId val="1861960624"/>
      </c:scatterChart>
      <c:scatterChart>
        <c:scatterStyle val="smoothMarker"/>
        <c:varyColors val="0"/>
        <c:ser>
          <c:idx val="1"/>
          <c:order val="1"/>
          <c:tx>
            <c:v>Stroke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'1000m - Kayak'!$D$27:$H$27</c:f>
              <c:numCache>
                <c:formatCode>General</c:formatCode>
                <c:ptCount val="5"/>
                <c:pt idx="0">
                  <c:v>0.0</c:v>
                </c:pt>
                <c:pt idx="1">
                  <c:v>125.0</c:v>
                </c:pt>
                <c:pt idx="2">
                  <c:v>375.0</c:v>
                </c:pt>
                <c:pt idx="3">
                  <c:v>625.0</c:v>
                </c:pt>
                <c:pt idx="4">
                  <c:v>1000.0</c:v>
                </c:pt>
              </c:numCache>
            </c:numRef>
          </c:xVal>
          <c:yVal>
            <c:numRef>
              <c:f>'1000m - Kayak'!$D$30:$H$30</c:f>
              <c:numCache>
                <c:formatCode>General</c:formatCode>
                <c:ptCount val="5"/>
                <c:pt idx="0">
                  <c:v>0.0</c:v>
                </c:pt>
                <c:pt idx="1">
                  <c:v>117.0</c:v>
                </c:pt>
                <c:pt idx="2">
                  <c:v>106.0</c:v>
                </c:pt>
                <c:pt idx="3">
                  <c:v>105.0</c:v>
                </c:pt>
                <c:pt idx="4">
                  <c:v>107.0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9688-4C21-BBEA-E45E31F8C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5324928"/>
        <c:axId val="1855317920"/>
      </c:scatterChart>
      <c:valAx>
        <c:axId val="1828494096"/>
        <c:scaling>
          <c:orientation val="minMax"/>
          <c:max val="1000.0"/>
          <c:min val="0.0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960624"/>
        <c:crosses val="autoZero"/>
        <c:crossBetween val="midCat"/>
      </c:valAx>
      <c:valAx>
        <c:axId val="1861960624"/>
        <c:scaling>
          <c:orientation val="minMax"/>
          <c:max val="7.0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494096"/>
        <c:crosses val="autoZero"/>
        <c:crossBetween val="midCat"/>
      </c:valAx>
      <c:valAx>
        <c:axId val="1855317920"/>
        <c:scaling>
          <c:orientation val="minMax"/>
          <c:max val="180.0"/>
          <c:min val="8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SR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324928"/>
        <c:crosses val="max"/>
        <c:crossBetween val="midCat"/>
      </c:valAx>
      <c:valAx>
        <c:axId val="1855324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5317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Velocity (m/s)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'1000m - Canoe'!$D$27:$H$27</c:f>
              <c:numCache>
                <c:formatCode>General</c:formatCode>
                <c:ptCount val="5"/>
                <c:pt idx="0">
                  <c:v>0.0</c:v>
                </c:pt>
                <c:pt idx="1">
                  <c:v>125.0</c:v>
                </c:pt>
                <c:pt idx="2">
                  <c:v>375.0</c:v>
                </c:pt>
                <c:pt idx="3">
                  <c:v>625.0</c:v>
                </c:pt>
                <c:pt idx="4">
                  <c:v>1000.0</c:v>
                </c:pt>
              </c:numCache>
            </c:numRef>
          </c:xVal>
          <c:yVal>
            <c:numRef>
              <c:f>'1000m - Canoe'!$D$28:$H$28</c:f>
              <c:numCache>
                <c:formatCode>General</c:formatCode>
                <c:ptCount val="5"/>
                <c:pt idx="0">
                  <c:v>0.0</c:v>
                </c:pt>
                <c:pt idx="1">
                  <c:v>4.35691878703381</c:v>
                </c:pt>
                <c:pt idx="2">
                  <c:v>4.117937736781419</c:v>
                </c:pt>
                <c:pt idx="3">
                  <c:v>4.119973632168755</c:v>
                </c:pt>
                <c:pt idx="4">
                  <c:v>4.219409282700421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33D-40E8-8B5E-A82B88CCB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088704"/>
        <c:axId val="1847422384"/>
      </c:scatterChart>
      <c:scatterChart>
        <c:scatterStyle val="smoothMarker"/>
        <c:varyColors val="0"/>
        <c:ser>
          <c:idx val="1"/>
          <c:order val="1"/>
          <c:tx>
            <c:v>Stroke Rate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'1000m - Canoe'!$D$27:$H$27</c:f>
              <c:numCache>
                <c:formatCode>General</c:formatCode>
                <c:ptCount val="5"/>
                <c:pt idx="0">
                  <c:v>0.0</c:v>
                </c:pt>
                <c:pt idx="1">
                  <c:v>125.0</c:v>
                </c:pt>
                <c:pt idx="2">
                  <c:v>375.0</c:v>
                </c:pt>
                <c:pt idx="3">
                  <c:v>625.0</c:v>
                </c:pt>
                <c:pt idx="4">
                  <c:v>1000.0</c:v>
                </c:pt>
              </c:numCache>
            </c:numRef>
          </c:xVal>
          <c:yVal>
            <c:numRef>
              <c:f>'1000m - Canoe'!$D$30:$H$30</c:f>
              <c:numCache>
                <c:formatCode>General</c:formatCode>
                <c:ptCount val="5"/>
                <c:pt idx="0">
                  <c:v>0.0</c:v>
                </c:pt>
                <c:pt idx="1">
                  <c:v>62.0</c:v>
                </c:pt>
                <c:pt idx="2">
                  <c:v>53.0</c:v>
                </c:pt>
                <c:pt idx="3">
                  <c:v>53.0</c:v>
                </c:pt>
                <c:pt idx="4">
                  <c:v>55.0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33D-40E8-8B5E-A82B88CCB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122240"/>
        <c:axId val="1847114112"/>
      </c:scatterChart>
      <c:valAx>
        <c:axId val="1847088704"/>
        <c:scaling>
          <c:orientation val="minMax"/>
          <c:max val="1000.0"/>
          <c:min val="0.0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422384"/>
        <c:crosses val="autoZero"/>
        <c:crossBetween val="midCat"/>
      </c:valAx>
      <c:valAx>
        <c:axId val="1847422384"/>
        <c:scaling>
          <c:orientation val="minMax"/>
          <c:max val="6.0"/>
          <c:min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088704"/>
        <c:crosses val="autoZero"/>
        <c:crossBetween val="midCat"/>
      </c:valAx>
      <c:valAx>
        <c:axId val="1847114112"/>
        <c:scaling>
          <c:orientation val="minMax"/>
          <c:max val="90.0"/>
          <c:min val="3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SR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122240"/>
        <c:crosses val="max"/>
        <c:crossBetween val="midCat"/>
      </c:valAx>
      <c:valAx>
        <c:axId val="184712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7114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Velocity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'500m - Kayak'!$D$27:$I$27</c:f>
              <c:numCache>
                <c:formatCode>General</c:formatCode>
                <c:ptCount val="6"/>
                <c:pt idx="0">
                  <c:v>0.0</c:v>
                </c:pt>
                <c:pt idx="1">
                  <c:v>50.0</c:v>
                </c:pt>
                <c:pt idx="2">
                  <c:v>150.0</c:v>
                </c:pt>
                <c:pt idx="3">
                  <c:v>250.0</c:v>
                </c:pt>
                <c:pt idx="4">
                  <c:v>350.0</c:v>
                </c:pt>
                <c:pt idx="5">
                  <c:v>500.0</c:v>
                </c:pt>
              </c:numCache>
            </c:numRef>
          </c:xVal>
          <c:yVal>
            <c:numRef>
              <c:f>'500m - Kayak'!$D$28:$I$28</c:f>
              <c:numCache>
                <c:formatCode>General</c:formatCode>
                <c:ptCount val="6"/>
                <c:pt idx="0">
                  <c:v>0.0</c:v>
                </c:pt>
                <c:pt idx="1">
                  <c:v>4.484304932735426</c:v>
                </c:pt>
                <c:pt idx="2">
                  <c:v>4.57038391224863</c:v>
                </c:pt>
                <c:pt idx="3">
                  <c:v>4.382120946538125</c:v>
                </c:pt>
                <c:pt idx="4">
                  <c:v>4.308487720809995</c:v>
                </c:pt>
                <c:pt idx="5">
                  <c:v>4.061738424045491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5F9-4E2E-AB34-D7D91BFB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1903856"/>
        <c:axId val="1864561840"/>
      </c:scatterChart>
      <c:scatterChart>
        <c:scatterStyle val="smoothMarker"/>
        <c:varyColors val="0"/>
        <c:ser>
          <c:idx val="1"/>
          <c:order val="1"/>
          <c:tx>
            <c:v>SR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'500m - Kayak'!$D$27:$I$27</c:f>
              <c:numCache>
                <c:formatCode>General</c:formatCode>
                <c:ptCount val="6"/>
                <c:pt idx="0">
                  <c:v>0.0</c:v>
                </c:pt>
                <c:pt idx="1">
                  <c:v>50.0</c:v>
                </c:pt>
                <c:pt idx="2">
                  <c:v>150.0</c:v>
                </c:pt>
                <c:pt idx="3">
                  <c:v>250.0</c:v>
                </c:pt>
                <c:pt idx="4">
                  <c:v>350.0</c:v>
                </c:pt>
                <c:pt idx="5">
                  <c:v>500.0</c:v>
                </c:pt>
              </c:numCache>
            </c:numRef>
          </c:xVal>
          <c:yVal>
            <c:numRef>
              <c:f>'500m - Kayak'!$D$30:$I$30</c:f>
              <c:numCache>
                <c:formatCode>General</c:formatCode>
                <c:ptCount val="6"/>
                <c:pt idx="0">
                  <c:v>0.0</c:v>
                </c:pt>
                <c:pt idx="1">
                  <c:v>135.0</c:v>
                </c:pt>
                <c:pt idx="2">
                  <c:v>116.0</c:v>
                </c:pt>
                <c:pt idx="3">
                  <c:v>109.0</c:v>
                </c:pt>
                <c:pt idx="4">
                  <c:v>107.0</c:v>
                </c:pt>
                <c:pt idx="5">
                  <c:v>101.0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5F9-4E2E-AB34-D7D91BFBD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124656"/>
        <c:axId val="1853668400"/>
      </c:scatterChart>
      <c:valAx>
        <c:axId val="1861903856"/>
        <c:scaling>
          <c:orientation val="minMax"/>
          <c:max val="500.0"/>
          <c:min val="0.0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4561840"/>
        <c:crosses val="autoZero"/>
        <c:crossBetween val="midCat"/>
      </c:valAx>
      <c:valAx>
        <c:axId val="1864561840"/>
        <c:scaling>
          <c:orientation val="minMax"/>
          <c:max val="7.0"/>
          <c:min val="3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Velocity (m/s)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1903856"/>
        <c:crosses val="autoZero"/>
        <c:crossBetween val="midCat"/>
      </c:valAx>
      <c:valAx>
        <c:axId val="1853668400"/>
        <c:scaling>
          <c:orientation val="minMax"/>
          <c:max val="180.0"/>
          <c:min val="80.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SR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124656"/>
        <c:crosses val="max"/>
        <c:crossBetween val="midCat"/>
      </c:valAx>
      <c:valAx>
        <c:axId val="180712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366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83820</xdr:rowOff>
    </xdr:from>
    <xdr:to>
      <xdr:col>10</xdr:col>
      <xdr:colOff>220980</xdr:colOff>
      <xdr:row>17</xdr:row>
      <xdr:rowOff>156210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4CA56226-8224-414D-84A2-699A1E816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83820</xdr:rowOff>
    </xdr:from>
    <xdr:to>
      <xdr:col>10</xdr:col>
      <xdr:colOff>220980</xdr:colOff>
      <xdr:row>17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177CDD2-4A74-47DE-B59E-D2E336211E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586740</xdr:colOff>
      <xdr:row>0</xdr:row>
      <xdr:rowOff>38100</xdr:rowOff>
    </xdr:from>
    <xdr:to>
      <xdr:col>10</xdr:col>
      <xdr:colOff>220980</xdr:colOff>
      <xdr:row>17</xdr:row>
      <xdr:rowOff>110490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7620DA3-35BA-417E-BB3F-4A54F01BE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30"/>
  <sheetViews>
    <sheetView workbookViewId="0">
      <selection activeCell="J26" sqref="J26"/>
    </sheetView>
  </sheetViews>
  <sheetFormatPr baseColWidth="10" defaultColWidth="8.83203125" defaultRowHeight="15" x14ac:dyDescent="0.2"/>
  <sheetData>
    <row r="3" spans="13:22" ht="19" x14ac:dyDescent="0.25">
      <c r="M3" s="14" t="s">
        <v>10</v>
      </c>
      <c r="N3" s="14"/>
      <c r="O3" s="14"/>
      <c r="P3" s="14"/>
      <c r="Q3" s="14"/>
      <c r="R3" s="14"/>
      <c r="S3" s="14"/>
      <c r="T3" s="14"/>
      <c r="U3" s="14"/>
      <c r="V3" s="14"/>
    </row>
    <row r="4" spans="13:22" x14ac:dyDescent="0.2">
      <c r="M4" s="6" t="s">
        <v>11</v>
      </c>
    </row>
    <row r="5" spans="13:22" x14ac:dyDescent="0.2">
      <c r="M5" t="s">
        <v>12</v>
      </c>
    </row>
    <row r="6" spans="13:22" x14ac:dyDescent="0.2">
      <c r="M6" s="4" t="s">
        <v>13</v>
      </c>
    </row>
    <row r="7" spans="13:22" x14ac:dyDescent="0.2">
      <c r="M7" s="4" t="s">
        <v>14</v>
      </c>
    </row>
    <row r="10" spans="13:22" x14ac:dyDescent="0.2">
      <c r="M10" s="6" t="s">
        <v>15</v>
      </c>
    </row>
    <row r="11" spans="13:22" ht="14.5" customHeight="1" x14ac:dyDescent="0.2">
      <c r="M11" s="13" t="s">
        <v>16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3:22" x14ac:dyDescent="0.2"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4" spans="13:22" x14ac:dyDescent="0.2">
      <c r="M14" t="s">
        <v>17</v>
      </c>
    </row>
    <row r="19" spans="3:8" x14ac:dyDescent="0.2">
      <c r="D19" s="1" t="s">
        <v>3</v>
      </c>
      <c r="E19" s="1" t="s">
        <v>0</v>
      </c>
      <c r="F19" s="1" t="s">
        <v>1</v>
      </c>
      <c r="G19" s="1" t="s">
        <v>2</v>
      </c>
    </row>
    <row r="20" spans="3:8" x14ac:dyDescent="0.2">
      <c r="C20" t="s">
        <v>5</v>
      </c>
      <c r="D20">
        <v>51.68</v>
      </c>
      <c r="E20">
        <v>55.08</v>
      </c>
      <c r="F20">
        <v>57.67</v>
      </c>
      <c r="G20">
        <v>56.71</v>
      </c>
    </row>
    <row r="21" spans="3:8" x14ac:dyDescent="0.2">
      <c r="C21" t="s">
        <v>6</v>
      </c>
      <c r="D21">
        <v>117</v>
      </c>
      <c r="E21">
        <v>106</v>
      </c>
      <c r="F21">
        <v>105</v>
      </c>
      <c r="G21">
        <v>107</v>
      </c>
    </row>
    <row r="22" spans="3:8" x14ac:dyDescent="0.2">
      <c r="C22" t="s">
        <v>7</v>
      </c>
      <c r="D22" s="11">
        <f>60/D21*E28</f>
        <v>2.4807493847741524</v>
      </c>
      <c r="E22" s="11">
        <f>60/E21*F28</f>
        <v>2.5691618366424138</v>
      </c>
      <c r="F22" s="11">
        <f>60/F21*G28</f>
        <v>2.477148306869132</v>
      </c>
      <c r="G22" s="11">
        <f>60/G21*H28</f>
        <v>2.4719964007732402</v>
      </c>
    </row>
    <row r="23" spans="3:8" x14ac:dyDescent="0.2">
      <c r="C23" t="s">
        <v>4</v>
      </c>
      <c r="D23" s="2">
        <f>D20/SUM($D20:$G20)</f>
        <v>0.23369810979470018</v>
      </c>
      <c r="E23" s="2">
        <f t="shared" ref="E23:G23" si="0">E20/SUM($D20:$G20)</f>
        <v>0.24907298543908835</v>
      </c>
      <c r="F23" s="2">
        <f t="shared" si="0"/>
        <v>0.26078502306231344</v>
      </c>
      <c r="G23" s="2">
        <f t="shared" si="0"/>
        <v>0.25644388170389798</v>
      </c>
    </row>
    <row r="25" spans="3:8" x14ac:dyDescent="0.2">
      <c r="C25" s="10"/>
      <c r="D25" s="10"/>
      <c r="E25" s="10"/>
      <c r="F25" s="10"/>
      <c r="G25" s="10"/>
      <c r="H25" s="10"/>
    </row>
    <row r="26" spans="3:8" x14ac:dyDescent="0.2">
      <c r="C26" s="12" t="s">
        <v>9</v>
      </c>
      <c r="D26" s="12"/>
      <c r="E26" s="12"/>
      <c r="F26" s="12"/>
      <c r="G26" s="12"/>
      <c r="H26" s="12"/>
    </row>
    <row r="27" spans="3:8" x14ac:dyDescent="0.2">
      <c r="C27" s="3"/>
      <c r="D27" s="3">
        <v>0</v>
      </c>
      <c r="E27" s="3">
        <v>125</v>
      </c>
      <c r="F27" s="3">
        <v>375</v>
      </c>
      <c r="G27" s="3">
        <v>625</v>
      </c>
      <c r="H27" s="3">
        <v>1000</v>
      </c>
    </row>
    <row r="28" spans="3:8" x14ac:dyDescent="0.2">
      <c r="C28" s="3" t="s">
        <v>8</v>
      </c>
      <c r="D28" s="3">
        <v>0</v>
      </c>
      <c r="E28" s="3">
        <f>250/D20</f>
        <v>4.8374613003095979</v>
      </c>
      <c r="F28" s="3">
        <f>250/E20</f>
        <v>4.5388525780682647</v>
      </c>
      <c r="G28" s="3">
        <f>250/F20</f>
        <v>4.3350095370209809</v>
      </c>
      <c r="H28" s="3">
        <f>250/G20</f>
        <v>4.4083935813789452</v>
      </c>
    </row>
    <row r="29" spans="3:8" x14ac:dyDescent="0.2">
      <c r="C29" s="3" t="s">
        <v>7</v>
      </c>
      <c r="D29" s="3"/>
      <c r="E29" s="3"/>
      <c r="F29" s="3"/>
      <c r="G29" s="3"/>
      <c r="H29" s="3"/>
    </row>
    <row r="30" spans="3:8" x14ac:dyDescent="0.2">
      <c r="C30" s="3"/>
      <c r="D30" s="3">
        <v>0</v>
      </c>
      <c r="E30" s="3">
        <f>D21</f>
        <v>117</v>
      </c>
      <c r="F30" s="3">
        <f t="shared" ref="F30:H30" si="1">E21</f>
        <v>106</v>
      </c>
      <c r="G30" s="3">
        <f t="shared" si="1"/>
        <v>105</v>
      </c>
      <c r="H30" s="3">
        <f t="shared" si="1"/>
        <v>107</v>
      </c>
    </row>
  </sheetData>
  <mergeCells count="3">
    <mergeCell ref="C26:H26"/>
    <mergeCell ref="M11:V12"/>
    <mergeCell ref="M3:V3"/>
  </mergeCells>
  <conditionalFormatting sqref="D23:G2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30"/>
  <sheetViews>
    <sheetView workbookViewId="0">
      <selection activeCell="K29" sqref="K29"/>
    </sheetView>
  </sheetViews>
  <sheetFormatPr baseColWidth="10" defaultColWidth="8.83203125" defaultRowHeight="15" x14ac:dyDescent="0.2"/>
  <sheetData>
    <row r="3" spans="13:22" ht="19" x14ac:dyDescent="0.25">
      <c r="M3" s="14" t="s">
        <v>10</v>
      </c>
      <c r="N3" s="14"/>
      <c r="O3" s="14"/>
      <c r="P3" s="14"/>
      <c r="Q3" s="14"/>
      <c r="R3" s="14"/>
      <c r="S3" s="14"/>
      <c r="T3" s="14"/>
      <c r="U3" s="14"/>
      <c r="V3" s="14"/>
    </row>
    <row r="4" spans="13:22" x14ac:dyDescent="0.2">
      <c r="M4" s="6" t="s">
        <v>11</v>
      </c>
    </row>
    <row r="5" spans="13:22" x14ac:dyDescent="0.2">
      <c r="M5" t="s">
        <v>12</v>
      </c>
    </row>
    <row r="6" spans="13:22" x14ac:dyDescent="0.2">
      <c r="M6" s="4" t="s">
        <v>13</v>
      </c>
    </row>
    <row r="7" spans="13:22" x14ac:dyDescent="0.2">
      <c r="M7" s="4" t="s">
        <v>14</v>
      </c>
    </row>
    <row r="10" spans="13:22" x14ac:dyDescent="0.2">
      <c r="M10" s="6" t="s">
        <v>15</v>
      </c>
    </row>
    <row r="11" spans="13:22" ht="14.5" customHeight="1" x14ac:dyDescent="0.2">
      <c r="M11" s="13" t="s">
        <v>16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3:22" x14ac:dyDescent="0.2"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4" spans="13:22" x14ac:dyDescent="0.2">
      <c r="M14" t="s">
        <v>17</v>
      </c>
    </row>
    <row r="19" spans="3:8" x14ac:dyDescent="0.2">
      <c r="D19" s="1" t="s">
        <v>3</v>
      </c>
      <c r="E19" s="1" t="s">
        <v>0</v>
      </c>
      <c r="F19" s="1" t="s">
        <v>1</v>
      </c>
      <c r="G19" s="1" t="s">
        <v>2</v>
      </c>
    </row>
    <row r="20" spans="3:8" x14ac:dyDescent="0.2">
      <c r="C20" t="s">
        <v>5</v>
      </c>
      <c r="D20">
        <v>57.38</v>
      </c>
      <c r="E20">
        <v>60.71</v>
      </c>
      <c r="F20">
        <v>60.68</v>
      </c>
      <c r="G20">
        <v>59.25</v>
      </c>
    </row>
    <row r="21" spans="3:8" x14ac:dyDescent="0.2">
      <c r="C21" t="s">
        <v>6</v>
      </c>
      <c r="D21">
        <v>62</v>
      </c>
      <c r="E21">
        <v>53</v>
      </c>
      <c r="F21">
        <v>53</v>
      </c>
      <c r="G21">
        <v>55</v>
      </c>
    </row>
    <row r="22" spans="3:8" x14ac:dyDescent="0.2">
      <c r="C22" t="s">
        <v>7</v>
      </c>
      <c r="D22" s="11">
        <f>60/D21*E28</f>
        <v>4.2163730197101383</v>
      </c>
      <c r="E22" s="11">
        <f>60/E21*F28</f>
        <v>4.6618163057902864</v>
      </c>
      <c r="F22" s="11">
        <f>60/F21*G28</f>
        <v>4.6641210930212313</v>
      </c>
      <c r="G22" s="11">
        <f>60/G21*H28</f>
        <v>4.6029919447640966</v>
      </c>
    </row>
    <row r="23" spans="3:8" x14ac:dyDescent="0.2">
      <c r="C23" t="s">
        <v>4</v>
      </c>
      <c r="D23" s="2">
        <f>D20/SUM($D20:$G20)</f>
        <v>0.24107217880850348</v>
      </c>
      <c r="E23" s="2">
        <f t="shared" ref="E23:G23" si="0">E20/SUM($D20:$G20)</f>
        <v>0.25506259978153095</v>
      </c>
      <c r="F23" s="2">
        <f t="shared" si="0"/>
        <v>0.25493655995294512</v>
      </c>
      <c r="G23" s="2">
        <f t="shared" si="0"/>
        <v>0.24892866145702042</v>
      </c>
    </row>
    <row r="25" spans="3:8" x14ac:dyDescent="0.2">
      <c r="C25" s="10"/>
      <c r="D25" s="10"/>
      <c r="E25" s="10"/>
      <c r="F25" s="10"/>
      <c r="G25" s="10"/>
      <c r="H25" s="10"/>
    </row>
    <row r="26" spans="3:8" x14ac:dyDescent="0.2">
      <c r="C26" s="12" t="s">
        <v>9</v>
      </c>
      <c r="D26" s="12"/>
      <c r="E26" s="12"/>
      <c r="F26" s="12"/>
      <c r="G26" s="12"/>
      <c r="H26" s="12"/>
    </row>
    <row r="27" spans="3:8" x14ac:dyDescent="0.2">
      <c r="C27" s="3"/>
      <c r="D27" s="3">
        <v>0</v>
      </c>
      <c r="E27" s="3">
        <v>125</v>
      </c>
      <c r="F27" s="3">
        <v>375</v>
      </c>
      <c r="G27" s="3">
        <v>625</v>
      </c>
      <c r="H27" s="3">
        <v>1000</v>
      </c>
    </row>
    <row r="28" spans="3:8" x14ac:dyDescent="0.2">
      <c r="C28" s="3" t="s">
        <v>8</v>
      </c>
      <c r="D28" s="3">
        <v>0</v>
      </c>
      <c r="E28" s="3">
        <f>250/D20</f>
        <v>4.3569187870338091</v>
      </c>
      <c r="F28" s="3">
        <f>250/E20</f>
        <v>4.1179377367814194</v>
      </c>
      <c r="G28" s="3">
        <f>250/F20</f>
        <v>4.1199736321687546</v>
      </c>
      <c r="H28" s="3">
        <f>250/G20</f>
        <v>4.2194092827004219</v>
      </c>
    </row>
    <row r="29" spans="3:8" x14ac:dyDescent="0.2">
      <c r="C29" s="3" t="s">
        <v>7</v>
      </c>
      <c r="D29" s="3"/>
      <c r="E29" s="3"/>
      <c r="F29" s="3"/>
      <c r="G29" s="3"/>
      <c r="H29" s="3"/>
    </row>
    <row r="30" spans="3:8" x14ac:dyDescent="0.2">
      <c r="C30" s="3"/>
      <c r="D30" s="3">
        <v>0</v>
      </c>
      <c r="E30" s="3">
        <f>D21</f>
        <v>62</v>
      </c>
      <c r="F30" s="3">
        <f t="shared" ref="F30:H30" si="1">E21</f>
        <v>53</v>
      </c>
      <c r="G30" s="3">
        <f t="shared" si="1"/>
        <v>53</v>
      </c>
      <c r="H30" s="3">
        <f t="shared" si="1"/>
        <v>55</v>
      </c>
    </row>
  </sheetData>
  <mergeCells count="3">
    <mergeCell ref="M3:V3"/>
    <mergeCell ref="M11:V12"/>
    <mergeCell ref="C26:H26"/>
  </mergeCells>
  <conditionalFormatting sqref="D23:G2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31"/>
  <sheetViews>
    <sheetView tabSelected="1" zoomScale="110" zoomScaleNormal="110" zoomScalePageLayoutView="110" workbookViewId="0">
      <selection activeCell="P18" sqref="P18"/>
    </sheetView>
  </sheetViews>
  <sheetFormatPr baseColWidth="10" defaultColWidth="8.83203125" defaultRowHeight="15" x14ac:dyDescent="0.2"/>
  <sheetData>
    <row r="3" spans="13:22" ht="19" x14ac:dyDescent="0.25">
      <c r="M3" s="14" t="s">
        <v>10</v>
      </c>
      <c r="N3" s="14"/>
      <c r="O3" s="14"/>
      <c r="P3" s="14"/>
      <c r="Q3" s="14"/>
      <c r="R3" s="14"/>
      <c r="S3" s="14"/>
      <c r="T3" s="14"/>
      <c r="U3" s="14"/>
      <c r="V3" s="14"/>
    </row>
    <row r="4" spans="13:22" x14ac:dyDescent="0.2">
      <c r="M4" s="6" t="s">
        <v>11</v>
      </c>
    </row>
    <row r="5" spans="13:22" x14ac:dyDescent="0.2">
      <c r="M5" t="s">
        <v>26</v>
      </c>
    </row>
    <row r="6" spans="13:22" x14ac:dyDescent="0.2">
      <c r="M6" s="4" t="s">
        <v>27</v>
      </c>
    </row>
    <row r="7" spans="13:22" x14ac:dyDescent="0.2">
      <c r="M7" s="4" t="s">
        <v>28</v>
      </c>
    </row>
    <row r="10" spans="13:22" x14ac:dyDescent="0.2">
      <c r="M10" s="6" t="s">
        <v>15</v>
      </c>
    </row>
    <row r="11" spans="13:22" ht="14.5" customHeight="1" x14ac:dyDescent="0.2">
      <c r="M11" s="13" t="s">
        <v>16</v>
      </c>
      <c r="N11" s="13"/>
      <c r="O11" s="13"/>
      <c r="P11" s="13"/>
      <c r="Q11" s="13"/>
      <c r="R11" s="13"/>
      <c r="S11" s="13"/>
      <c r="T11" s="13"/>
      <c r="U11" s="13"/>
      <c r="V11" s="13"/>
    </row>
    <row r="12" spans="13:22" x14ac:dyDescent="0.2"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4" spans="13:22" x14ac:dyDescent="0.2">
      <c r="M14" t="s">
        <v>17</v>
      </c>
    </row>
    <row r="16" spans="13:22" x14ac:dyDescent="0.2">
      <c r="M16" t="s">
        <v>24</v>
      </c>
    </row>
    <row r="17" spans="3:16" x14ac:dyDescent="0.2">
      <c r="M17">
        <v>6</v>
      </c>
      <c r="P17" s="5" t="s">
        <v>23</v>
      </c>
    </row>
    <row r="18" spans="3:16" x14ac:dyDescent="0.2">
      <c r="M18">
        <v>5</v>
      </c>
      <c r="P18">
        <f>(H20+G20+F20/2) - (D20+E20+F20/2)</f>
        <v>3.6499999999999915</v>
      </c>
    </row>
    <row r="19" spans="3:16" x14ac:dyDescent="0.2"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M19">
        <v>4</v>
      </c>
    </row>
    <row r="20" spans="3:16" x14ac:dyDescent="0.2">
      <c r="C20" t="s">
        <v>5</v>
      </c>
      <c r="D20">
        <v>22.3</v>
      </c>
      <c r="E20">
        <v>21.88</v>
      </c>
      <c r="F20">
        <v>22.82</v>
      </c>
      <c r="G20">
        <v>23.21</v>
      </c>
      <c r="H20">
        <v>24.62</v>
      </c>
      <c r="M20" s="7">
        <v>3</v>
      </c>
      <c r="N20" s="15" t="s">
        <v>25</v>
      </c>
    </row>
    <row r="21" spans="3:16" x14ac:dyDescent="0.2">
      <c r="C21" t="s">
        <v>6</v>
      </c>
      <c r="D21">
        <v>135</v>
      </c>
      <c r="E21">
        <v>116</v>
      </c>
      <c r="F21">
        <v>109</v>
      </c>
      <c r="G21">
        <v>107</v>
      </c>
      <c r="H21">
        <v>101</v>
      </c>
      <c r="M21" s="8">
        <v>2</v>
      </c>
      <c r="N21" s="16"/>
    </row>
    <row r="22" spans="3:16" x14ac:dyDescent="0.2">
      <c r="C22" t="s">
        <v>7</v>
      </c>
      <c r="D22" s="11">
        <f>60/D21*E28</f>
        <v>1.9930244145490779</v>
      </c>
      <c r="E22" s="11">
        <f>60/E21*F28</f>
        <v>2.3639916787492909</v>
      </c>
      <c r="F22" s="11">
        <f>60/F21*G28</f>
        <v>2.4121766678191512</v>
      </c>
      <c r="G22" s="11">
        <f>60/G21*H28</f>
        <v>2.4159744228841094</v>
      </c>
      <c r="H22" s="11">
        <f>60/H21*I28</f>
        <v>2.4129139152745491</v>
      </c>
      <c r="M22" s="8">
        <v>1</v>
      </c>
      <c r="N22" s="16"/>
    </row>
    <row r="23" spans="3:16" x14ac:dyDescent="0.2">
      <c r="C23" t="s">
        <v>4</v>
      </c>
      <c r="D23" s="2">
        <f>D20/SUM($D20:$H20)</f>
        <v>0.19420012191935904</v>
      </c>
      <c r="E23" s="2">
        <f t="shared" ref="E23:H23" si="0">E20/SUM($D20:$H20)</f>
        <v>0.19054254114778366</v>
      </c>
      <c r="F23" s="2">
        <f t="shared" si="0"/>
        <v>0.19872855525559521</v>
      </c>
      <c r="G23" s="2">
        <f t="shared" si="0"/>
        <v>0.20212488025777234</v>
      </c>
      <c r="H23" s="2">
        <f t="shared" si="0"/>
        <v>0.21440390141948967</v>
      </c>
      <c r="M23" s="9">
        <v>0</v>
      </c>
      <c r="N23" s="17"/>
    </row>
    <row r="24" spans="3:16" x14ac:dyDescent="0.2">
      <c r="M24">
        <v>-1</v>
      </c>
    </row>
    <row r="25" spans="3:16" x14ac:dyDescent="0.2">
      <c r="C25" s="10"/>
      <c r="D25" s="10"/>
      <c r="E25" s="10"/>
      <c r="F25" s="10"/>
      <c r="G25" s="10"/>
      <c r="H25" s="10"/>
      <c r="M25">
        <v>-2</v>
      </c>
    </row>
    <row r="26" spans="3:16" x14ac:dyDescent="0.2">
      <c r="C26" s="12" t="s">
        <v>9</v>
      </c>
      <c r="D26" s="12"/>
      <c r="E26" s="12"/>
      <c r="F26" s="12"/>
      <c r="G26" s="12"/>
      <c r="H26" s="12"/>
      <c r="I26" s="3"/>
    </row>
    <row r="27" spans="3:16" x14ac:dyDescent="0.2">
      <c r="C27" s="3"/>
      <c r="D27" s="3">
        <v>0</v>
      </c>
      <c r="E27" s="3">
        <v>50</v>
      </c>
      <c r="F27" s="3">
        <v>150</v>
      </c>
      <c r="G27" s="3">
        <v>250</v>
      </c>
      <c r="H27" s="3">
        <v>350</v>
      </c>
      <c r="I27" s="3">
        <v>500</v>
      </c>
    </row>
    <row r="28" spans="3:16" x14ac:dyDescent="0.2">
      <c r="C28" s="3" t="s">
        <v>8</v>
      </c>
      <c r="D28" s="3">
        <v>0</v>
      </c>
      <c r="E28" s="3">
        <f>100/D20</f>
        <v>4.4843049327354256</v>
      </c>
      <c r="F28" s="3">
        <f t="shared" ref="F28:H28" si="1">100/E20</f>
        <v>4.5703839122486292</v>
      </c>
      <c r="G28" s="3">
        <f t="shared" si="1"/>
        <v>4.3821209465381248</v>
      </c>
      <c r="H28" s="3">
        <f t="shared" si="1"/>
        <v>4.3084877208099952</v>
      </c>
      <c r="I28" s="3">
        <f>100/H20</f>
        <v>4.0617384240454912</v>
      </c>
    </row>
    <row r="29" spans="3:16" x14ac:dyDescent="0.2">
      <c r="C29" s="3" t="s">
        <v>7</v>
      </c>
      <c r="D29" s="3"/>
      <c r="E29" s="3"/>
      <c r="F29" s="3"/>
      <c r="G29" s="3"/>
      <c r="H29" s="3"/>
      <c r="I29" s="3"/>
    </row>
    <row r="30" spans="3:16" x14ac:dyDescent="0.2">
      <c r="C30" s="3"/>
      <c r="D30" s="3">
        <v>0</v>
      </c>
      <c r="E30" s="3">
        <f>D21</f>
        <v>135</v>
      </c>
      <c r="F30" s="3">
        <f t="shared" ref="F30:I30" si="2">E21</f>
        <v>116</v>
      </c>
      <c r="G30" s="3">
        <f t="shared" si="2"/>
        <v>109</v>
      </c>
      <c r="H30" s="3">
        <f t="shared" si="2"/>
        <v>107</v>
      </c>
      <c r="I30" s="3">
        <f t="shared" si="2"/>
        <v>101</v>
      </c>
    </row>
    <row r="31" spans="3:16" x14ac:dyDescent="0.2">
      <c r="C31" s="10"/>
      <c r="D31" s="10"/>
      <c r="E31" s="10"/>
      <c r="F31" s="10"/>
      <c r="G31" s="10"/>
      <c r="H31" s="10"/>
    </row>
  </sheetData>
  <mergeCells count="4">
    <mergeCell ref="M3:V3"/>
    <mergeCell ref="M11:V12"/>
    <mergeCell ref="C26:H26"/>
    <mergeCell ref="N20:N23"/>
  </mergeCells>
  <conditionalFormatting sqref="D23:H2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9:M2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7:M2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1000m - Kayak</vt:lpstr>
      <vt:lpstr>1000m - Canoe</vt:lpstr>
      <vt:lpstr>500m - Kayak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Bawol</dc:creator>
  <cp:lastModifiedBy>Microsoft Office User</cp:lastModifiedBy>
  <dcterms:created xsi:type="dcterms:W3CDTF">2019-11-12T18:12:08Z</dcterms:created>
  <dcterms:modified xsi:type="dcterms:W3CDTF">2019-11-21T14:38:15Z</dcterms:modified>
</cp:coreProperties>
</file>